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 Rocio Perry\Desktop\Formatos para subir en SEIPO2 Procesadora de Carnes La Alianz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S21" i="1" l="1"/>
  <c r="S18" i="1"/>
  <c r="S8" i="1" s="1"/>
  <c r="S19" i="1"/>
  <c r="S20" i="1" l="1"/>
  <c r="S17" i="1"/>
  <c r="S16" i="1"/>
  <c r="S12" i="1"/>
  <c r="S13" i="1"/>
  <c r="S14" i="1"/>
  <c r="S15" i="1"/>
  <c r="S11" i="1"/>
  <c r="S10" i="1"/>
  <c r="S9" i="1"/>
  <c r="R21" i="1"/>
  <c r="R20" i="1"/>
  <c r="R19" i="1"/>
  <c r="R18" i="1"/>
  <c r="R17" i="1"/>
  <c r="R16" i="1"/>
  <c r="R8" i="1"/>
  <c r="R9" i="1"/>
  <c r="R10" i="1"/>
  <c r="R15" i="1"/>
  <c r="R11" i="1"/>
  <c r="R12" i="1"/>
  <c r="R13" i="1"/>
  <c r="R14" i="1"/>
  <c r="P21" i="1"/>
  <c r="M21" i="1"/>
  <c r="P20" i="1"/>
  <c r="M20" i="1"/>
  <c r="P19" i="1"/>
  <c r="M19" i="1"/>
  <c r="P17" i="1"/>
  <c r="M17" i="1"/>
  <c r="P16" i="1"/>
  <c r="M16" i="1"/>
  <c r="P15" i="1"/>
  <c r="M15" i="1"/>
  <c r="P14" i="1"/>
  <c r="M14" i="1"/>
  <c r="P13" i="1"/>
  <c r="M13" i="1"/>
  <c r="P12" i="1"/>
  <c r="M12" i="1"/>
  <c r="P11" i="1"/>
  <c r="M11" i="1"/>
  <c r="P10" i="1"/>
  <c r="M10" i="1"/>
  <c r="P9" i="1"/>
  <c r="M9" i="1"/>
</calcChain>
</file>

<file path=xl/sharedStrings.xml><?xml version="1.0" encoding="utf-8"?>
<sst xmlns="http://schemas.openxmlformats.org/spreadsheetml/2006/main" count="270" uniqueCount="150">
  <si>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</si>
  <si>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</si>
  <si>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</si>
  <si>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</si>
  <si>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</si>
  <si>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</si>
  <si>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</si>
  <si>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</si>
  <si>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</si>
  <si>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</si>
  <si>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</si>
  <si>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</si>
  <si>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</si>
  <si>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</si>
  <si>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</si>
  <si>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</si>
  <si>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Art. 91 Fraccion VIII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</si>
  <si>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</si>
  <si>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</si>
  <si>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</si>
  <si>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</si>
  <si>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</si>
  <si>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</si>
  <si>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</si>
  <si>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</si>
  <si>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14</t>
  </si>
  <si>
    <t>12</t>
  </si>
  <si>
    <t>13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</si>
  <si>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</si>
  <si>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</si>
  <si>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</si>
  <si>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</si>
  <si>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</si>
  <si>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</si>
  <si>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</si>
  <si>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</si>
  <si>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</si>
  <si>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</si>
  <si>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</si>
  <si>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</si>
  <si>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</si>
  <si>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</si>
  <si>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</si>
  <si>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</si>
  <si>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</si>
  <si>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</si>
  <si>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</si>
  <si>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</si>
  <si>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</si>
  <si>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</si>
  <si>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</si>
  <si>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</si>
  <si>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</si>
  <si>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</si>
  <si>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</si>
  <si>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</si>
  <si>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</si>
  <si>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245901</t>
  </si>
  <si>
    <t>245899</t>
  </si>
  <si>
    <t>245900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</si>
  <si>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</si>
  <si>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</si>
  <si>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</si>
  <si>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</si>
  <si>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</si>
  <si>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</si>
  <si>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</si>
  <si>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</si>
  <si>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</si>
  <si>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</si>
  <si>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</si>
  <si>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</si>
  <si>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</si>
  <si>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</si>
  <si>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</si>
  <si>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</si>
  <si>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</si>
  <si>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</si>
  <si>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</si>
  <si>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</si>
  <si>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</si>
  <si>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</si>
  <si>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</si>
  <si>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</si>
  <si>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</si>
  <si>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</si>
  <si>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</si>
  <si>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</si>
  <si>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</si>
  <si>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</si>
  <si>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Nota</t>
  </si>
  <si>
    <t>Año</t>
  </si>
  <si>
    <t>Fecha de actualización</t>
  </si>
  <si>
    <t>Enero-marzo</t>
  </si>
  <si>
    <t>III</t>
  </si>
  <si>
    <t>IV</t>
  </si>
  <si>
    <t>VI</t>
  </si>
  <si>
    <t>VII</t>
  </si>
  <si>
    <t>V</t>
  </si>
  <si>
    <t>Juan de la Cruz</t>
  </si>
  <si>
    <t>Nahuat</t>
  </si>
  <si>
    <t>Chan</t>
  </si>
  <si>
    <t>Carlos Manuel</t>
  </si>
  <si>
    <t xml:space="preserve">Montalvo </t>
  </si>
  <si>
    <t>Vazquez</t>
  </si>
  <si>
    <t xml:space="preserve">Ignacio </t>
  </si>
  <si>
    <t xml:space="preserve">Favela </t>
  </si>
  <si>
    <t>Soto</t>
  </si>
  <si>
    <t>Angel Armando</t>
  </si>
  <si>
    <t>Pech</t>
  </si>
  <si>
    <t xml:space="preserve">Tinal </t>
  </si>
  <si>
    <t>Manuel</t>
  </si>
  <si>
    <t>Espinoza</t>
  </si>
  <si>
    <t>Perez</t>
  </si>
  <si>
    <t>Milan</t>
  </si>
  <si>
    <t>Cime</t>
  </si>
  <si>
    <t xml:space="preserve">Fernando </t>
  </si>
  <si>
    <t>Ruiz</t>
  </si>
  <si>
    <t>Andres</t>
  </si>
  <si>
    <t xml:space="preserve">Alejandro </t>
  </si>
  <si>
    <t>Hernandez</t>
  </si>
  <si>
    <t xml:space="preserve">Jorge Manuel </t>
  </si>
  <si>
    <t>Kantun</t>
  </si>
  <si>
    <t>Silviano Florian</t>
  </si>
  <si>
    <t>Xul</t>
  </si>
  <si>
    <t>Arturo Alfonso</t>
  </si>
  <si>
    <t xml:space="preserve">Batuy </t>
  </si>
  <si>
    <t>Y Tec</t>
  </si>
  <si>
    <t>Maria Mayanin</t>
  </si>
  <si>
    <t>Blanco</t>
  </si>
  <si>
    <t>Cocom</t>
  </si>
  <si>
    <t>Maria de los Angeles</t>
  </si>
  <si>
    <t>Amaya</t>
  </si>
  <si>
    <t>Sanchez</t>
  </si>
  <si>
    <t xml:space="preserve">Lorenzo </t>
  </si>
  <si>
    <t>Catzin</t>
  </si>
  <si>
    <t>Navarrete</t>
  </si>
  <si>
    <t>Unidad de Administracion</t>
  </si>
  <si>
    <t>Gerernte Operativo</t>
  </si>
  <si>
    <t>Gerente de Proceso</t>
  </si>
  <si>
    <t>Gerencia Operativa</t>
  </si>
  <si>
    <t>Jefe de Proceso</t>
  </si>
  <si>
    <t>Matarife</t>
  </si>
  <si>
    <t>Corralero</t>
  </si>
  <si>
    <t>Jefe de Mantenimiento</t>
  </si>
  <si>
    <t>Contador/Administrador</t>
  </si>
  <si>
    <t>Auxiliar Administrativo</t>
  </si>
  <si>
    <t>Intendente</t>
  </si>
  <si>
    <t>Analista Tecnico</t>
  </si>
  <si>
    <t>Encargado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</si>
</sst>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Border="1"/>
    <xf numFmtId="0" fontId="2" fillId="3" borderId="2" xfId="0" applyFont="1" applyFill="1" applyBorder="1"/>
    <xf numFmtId="0" fontId="4" fillId="0" borderId="0" xfId="0" applyFont="1" applyBorder="1"/>
    <xf numFmtId="0" fontId="4" fillId="0" borderId="0" xfId="0" applyFont="1" applyProtection="1"/>
    <xf numFmtId="0" fontId="4" fillId="0" borderId="0" xfId="0" applyFont="1" applyFill="1" applyBorder="1"/>
    <xf numFmtId="0" fontId="4" fillId="0" borderId="0" xfId="0" applyFont="1" applyFill="1" applyBorder="1" applyProtection="1"/>
    <xf numFmtId="0" fontId="0" fillId="0" borderId="0" xfId="0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43" fontId="0" fillId="0" borderId="0" xfId="0" applyNumberFormat="1" applyProtection="1"/>
    <xf numFmtId="43" fontId="0" fillId="0" borderId="0" xfId="1" applyFont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AA2" workbookViewId="0">
      <selection activeCell="A3" sqref="A3"/>
    </sheetView>
  </sheetViews>
  <sheetFormatPr baseColWidth="10" defaultRowHeight="12.75" x14ac:dyDescent="0.2"/>
  <cols>
    <col min="1" max="1" width="16.85546875" customWidth="1"/>
    <col min="2" max="2" width="19.5703125" customWidth="1"/>
    <col min="3" max="3" width="70.42578125" customWidth="1"/>
    <col min="4" max="4" width="20.5703125" customWidth="1"/>
    <col min="5" max="5" width="24.140625" customWidth="1"/>
    <col min="6" max="6" width="22.5703125" customWidth="1"/>
    <col min="7" max="7" width="24.14062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1" width="7.140625" customWidth="1"/>
    <col min="32" max="32" width="19" customWidth="1"/>
    <col min="33" max="256" width="9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8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x14ac:dyDescent="0.2">
      <c r="A7" s="2" t="s">
        <v>61</v>
      </c>
      <c r="B7" s="2" t="s">
        <v>62</v>
      </c>
      <c r="C7" s="11" t="s">
        <v>63</v>
      </c>
      <c r="D7" s="13" t="s">
        <v>64</v>
      </c>
      <c r="E7" s="12" t="s">
        <v>65</v>
      </c>
      <c r="F7" s="2" t="s">
        <v>66</v>
      </c>
      <c r="G7" s="2" t="s">
        <v>67</v>
      </c>
      <c r="H7" s="5" t="s">
        <v>68</v>
      </c>
      <c r="I7" s="5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</row>
    <row r="8" spans="1:32" x14ac:dyDescent="0.2">
      <c r="A8">
        <v>2017</v>
      </c>
      <c r="B8" t="s">
        <v>93</v>
      </c>
      <c r="C8" s="7" t="s">
        <v>7</v>
      </c>
      <c r="D8" s="10" t="s">
        <v>94</v>
      </c>
      <c r="E8" s="7" t="s">
        <v>138</v>
      </c>
      <c r="F8" s="7" t="s">
        <v>139</v>
      </c>
      <c r="G8" s="7" t="s">
        <v>140</v>
      </c>
      <c r="H8" s="6" t="s">
        <v>99</v>
      </c>
      <c r="I8" s="6" t="s">
        <v>100</v>
      </c>
      <c r="J8" s="7" t="s">
        <v>101</v>
      </c>
      <c r="K8" t="s">
        <v>11</v>
      </c>
      <c r="L8" s="14">
        <v>14502.300000000001</v>
      </c>
      <c r="M8">
        <v>13439.24</v>
      </c>
      <c r="N8">
        <v>0</v>
      </c>
      <c r="O8">
        <v>0</v>
      </c>
      <c r="P8" s="3">
        <v>13439.24</v>
      </c>
      <c r="Q8">
        <v>0</v>
      </c>
      <c r="R8">
        <f>483.41*40</f>
        <v>19336.400000000001</v>
      </c>
      <c r="S8" s="15">
        <f>S18</f>
        <v>9668.2000000000007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16">
        <v>42879</v>
      </c>
      <c r="AC8" s="7" t="s">
        <v>137</v>
      </c>
      <c r="AE8">
        <v>2017</v>
      </c>
      <c r="AF8" s="16">
        <v>42879</v>
      </c>
    </row>
    <row r="9" spans="1:32" x14ac:dyDescent="0.2">
      <c r="A9" s="3">
        <v>2017</v>
      </c>
      <c r="B9" s="3" t="s">
        <v>93</v>
      </c>
      <c r="C9" s="7" t="s">
        <v>2</v>
      </c>
      <c r="D9" s="10" t="s">
        <v>95</v>
      </c>
      <c r="E9" s="9" t="s">
        <v>141</v>
      </c>
      <c r="F9" s="9" t="s">
        <v>141</v>
      </c>
      <c r="G9" s="7" t="s">
        <v>140</v>
      </c>
      <c r="H9" s="6" t="s">
        <v>102</v>
      </c>
      <c r="I9" s="8" t="s">
        <v>103</v>
      </c>
      <c r="J9" s="9" t="s">
        <v>104</v>
      </c>
      <c r="K9" s="3" t="s">
        <v>11</v>
      </c>
      <c r="L9" s="14">
        <v>4143.6000000000004</v>
      </c>
      <c r="M9" s="14">
        <f>L9+135.96</f>
        <v>4279.5600000000004</v>
      </c>
      <c r="N9" s="3">
        <v>0</v>
      </c>
      <c r="O9" s="3">
        <v>0</v>
      </c>
      <c r="P9" s="14">
        <f>O9+135.96</f>
        <v>135.96</v>
      </c>
      <c r="Q9" s="3">
        <v>0</v>
      </c>
      <c r="R9" s="17">
        <f t="shared" ref="R9:R10" si="0">138.12*40</f>
        <v>5524.8</v>
      </c>
      <c r="S9" s="15">
        <f>138.12*20+138.12</f>
        <v>2900.52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16">
        <v>42879</v>
      </c>
      <c r="AC9" s="7" t="s">
        <v>137</v>
      </c>
      <c r="AE9" s="3">
        <v>2017</v>
      </c>
      <c r="AF9" s="16">
        <v>42879</v>
      </c>
    </row>
    <row r="10" spans="1:32" x14ac:dyDescent="0.2">
      <c r="A10" s="3">
        <v>2017</v>
      </c>
      <c r="B10" s="3" t="s">
        <v>93</v>
      </c>
      <c r="C10" s="7" t="s">
        <v>2</v>
      </c>
      <c r="D10" s="10" t="s">
        <v>96</v>
      </c>
      <c r="E10" s="9" t="s">
        <v>142</v>
      </c>
      <c r="F10" s="9" t="s">
        <v>142</v>
      </c>
      <c r="G10" s="7" t="s">
        <v>140</v>
      </c>
      <c r="H10" s="6" t="s">
        <v>105</v>
      </c>
      <c r="I10" s="8" t="s">
        <v>106</v>
      </c>
      <c r="J10" s="9" t="s">
        <v>107</v>
      </c>
      <c r="K10" s="3" t="s">
        <v>11</v>
      </c>
      <c r="L10" s="14">
        <v>4143.6000000000004</v>
      </c>
      <c r="M10" s="14">
        <f>L10+135.96</f>
        <v>4279.5600000000004</v>
      </c>
      <c r="N10" s="3">
        <v>0</v>
      </c>
      <c r="O10" s="3">
        <v>0</v>
      </c>
      <c r="P10" s="14">
        <f>O10+135.96</f>
        <v>135.96</v>
      </c>
      <c r="Q10" s="3">
        <v>0</v>
      </c>
      <c r="R10" s="17">
        <f t="shared" si="0"/>
        <v>5524.8</v>
      </c>
      <c r="S10" s="15">
        <f>138.12*20+138.12</f>
        <v>2900.52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16">
        <v>42879</v>
      </c>
      <c r="AC10" s="7" t="s">
        <v>137</v>
      </c>
      <c r="AE10" s="3">
        <v>2017</v>
      </c>
      <c r="AF10" s="16">
        <v>42879</v>
      </c>
    </row>
    <row r="11" spans="1:32" x14ac:dyDescent="0.2">
      <c r="A11" s="3">
        <v>2017</v>
      </c>
      <c r="B11" s="3" t="s">
        <v>93</v>
      </c>
      <c r="C11" s="7" t="s">
        <v>2</v>
      </c>
      <c r="D11" s="10" t="s">
        <v>96</v>
      </c>
      <c r="E11" s="9" t="s">
        <v>142</v>
      </c>
      <c r="F11" s="9" t="s">
        <v>142</v>
      </c>
      <c r="G11" s="7" t="s">
        <v>140</v>
      </c>
      <c r="H11" s="6" t="s">
        <v>108</v>
      </c>
      <c r="I11" s="8" t="s">
        <v>109</v>
      </c>
      <c r="J11" s="9" t="s">
        <v>110</v>
      </c>
      <c r="K11" s="3" t="s">
        <v>11</v>
      </c>
      <c r="L11" s="14">
        <v>3453</v>
      </c>
      <c r="M11" s="14">
        <f>L11+191.08</f>
        <v>3644.08</v>
      </c>
      <c r="N11" s="3">
        <v>0</v>
      </c>
      <c r="O11" s="3">
        <v>0</v>
      </c>
      <c r="P11" s="14">
        <f>O11+191.08</f>
        <v>191.08</v>
      </c>
      <c r="Q11" s="3">
        <v>0</v>
      </c>
      <c r="R11" s="17">
        <f t="shared" ref="R11:R14" si="1">115.1*40</f>
        <v>4604</v>
      </c>
      <c r="S11" s="15">
        <f>115.1*20+115.1</f>
        <v>2417.1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16">
        <v>42879</v>
      </c>
      <c r="AC11" s="7" t="s">
        <v>137</v>
      </c>
      <c r="AE11" s="3">
        <v>2017</v>
      </c>
      <c r="AF11" s="16">
        <v>42879</v>
      </c>
    </row>
    <row r="12" spans="1:32" x14ac:dyDescent="0.2">
      <c r="A12" s="3">
        <v>2017</v>
      </c>
      <c r="B12" s="3" t="s">
        <v>93</v>
      </c>
      <c r="C12" s="7" t="s">
        <v>2</v>
      </c>
      <c r="D12" s="10" t="s">
        <v>96</v>
      </c>
      <c r="E12" s="9" t="s">
        <v>142</v>
      </c>
      <c r="F12" s="9" t="s">
        <v>142</v>
      </c>
      <c r="G12" s="7" t="s">
        <v>140</v>
      </c>
      <c r="H12" s="6" t="s">
        <v>111</v>
      </c>
      <c r="I12" s="8" t="s">
        <v>112</v>
      </c>
      <c r="J12" s="9" t="s">
        <v>113</v>
      </c>
      <c r="K12" s="3" t="s">
        <v>11</v>
      </c>
      <c r="L12" s="14">
        <v>3453</v>
      </c>
      <c r="M12" s="14">
        <f>L12+191.08</f>
        <v>3644.08</v>
      </c>
      <c r="N12" s="3">
        <v>0</v>
      </c>
      <c r="O12" s="3">
        <v>0</v>
      </c>
      <c r="P12" s="14">
        <f>O12+191.08</f>
        <v>191.08</v>
      </c>
      <c r="Q12" s="3">
        <v>0</v>
      </c>
      <c r="R12" s="17">
        <f t="shared" si="1"/>
        <v>4604</v>
      </c>
      <c r="S12" s="15">
        <f t="shared" ref="S12:S15" si="2">115.1*20+115.1</f>
        <v>2417.1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16">
        <v>42879</v>
      </c>
      <c r="AC12" s="7" t="s">
        <v>137</v>
      </c>
      <c r="AE12" s="3">
        <v>2017</v>
      </c>
      <c r="AF12" s="16">
        <v>42879</v>
      </c>
    </row>
    <row r="13" spans="1:32" x14ac:dyDescent="0.2">
      <c r="A13" s="3">
        <v>2017</v>
      </c>
      <c r="B13" s="3" t="s">
        <v>93</v>
      </c>
      <c r="C13" s="7" t="s">
        <v>2</v>
      </c>
      <c r="D13" s="10" t="s">
        <v>96</v>
      </c>
      <c r="E13" s="9" t="s">
        <v>142</v>
      </c>
      <c r="F13" s="9" t="s">
        <v>142</v>
      </c>
      <c r="G13" s="7" t="s">
        <v>140</v>
      </c>
      <c r="H13" s="6" t="s">
        <v>114</v>
      </c>
      <c r="I13" s="8" t="s">
        <v>109</v>
      </c>
      <c r="J13" s="9" t="s">
        <v>115</v>
      </c>
      <c r="K13" s="3" t="s">
        <v>11</v>
      </c>
      <c r="L13" s="14">
        <v>3453</v>
      </c>
      <c r="M13" s="14">
        <f>L13+191.08</f>
        <v>3644.08</v>
      </c>
      <c r="N13" s="3">
        <v>0</v>
      </c>
      <c r="O13" s="3">
        <v>0</v>
      </c>
      <c r="P13" s="14">
        <f>O13+191.08</f>
        <v>191.08</v>
      </c>
      <c r="Q13" s="3">
        <v>0</v>
      </c>
      <c r="R13" s="17">
        <f t="shared" si="1"/>
        <v>4604</v>
      </c>
      <c r="S13" s="15">
        <f t="shared" si="2"/>
        <v>2417.1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16">
        <v>42879</v>
      </c>
      <c r="AC13" s="7" t="s">
        <v>137</v>
      </c>
      <c r="AE13" s="3">
        <v>2017</v>
      </c>
      <c r="AF13" s="16">
        <v>42879</v>
      </c>
    </row>
    <row r="14" spans="1:32" x14ac:dyDescent="0.2">
      <c r="A14" s="3">
        <v>2017</v>
      </c>
      <c r="B14" s="3" t="s">
        <v>93</v>
      </c>
      <c r="C14" s="7" t="s">
        <v>2</v>
      </c>
      <c r="D14" s="10" t="s">
        <v>96</v>
      </c>
      <c r="E14" s="9" t="s">
        <v>142</v>
      </c>
      <c r="F14" s="9" t="s">
        <v>142</v>
      </c>
      <c r="G14" s="7" t="s">
        <v>140</v>
      </c>
      <c r="H14" s="6" t="s">
        <v>116</v>
      </c>
      <c r="I14" s="8" t="s">
        <v>113</v>
      </c>
      <c r="J14" s="9" t="s">
        <v>117</v>
      </c>
      <c r="K14" s="3" t="s">
        <v>11</v>
      </c>
      <c r="L14" s="14">
        <v>3453</v>
      </c>
      <c r="M14" s="14">
        <f>L14+191.08</f>
        <v>3644.08</v>
      </c>
      <c r="N14" s="3">
        <v>0</v>
      </c>
      <c r="O14" s="3">
        <v>0</v>
      </c>
      <c r="P14" s="14">
        <f>O14+191.08</f>
        <v>191.08</v>
      </c>
      <c r="Q14" s="3">
        <v>0</v>
      </c>
      <c r="R14" s="17">
        <f t="shared" si="1"/>
        <v>4604</v>
      </c>
      <c r="S14" s="15">
        <f t="shared" si="2"/>
        <v>2417.1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16">
        <v>42879</v>
      </c>
      <c r="AC14" s="7" t="s">
        <v>137</v>
      </c>
      <c r="AE14" s="3">
        <v>2017</v>
      </c>
      <c r="AF14" s="16">
        <v>42879</v>
      </c>
    </row>
    <row r="15" spans="1:32" x14ac:dyDescent="0.2">
      <c r="A15" s="3">
        <v>2017</v>
      </c>
      <c r="B15" s="3" t="s">
        <v>93</v>
      </c>
      <c r="C15" s="7" t="s">
        <v>2</v>
      </c>
      <c r="D15" s="10" t="s">
        <v>96</v>
      </c>
      <c r="E15" s="9" t="s">
        <v>143</v>
      </c>
      <c r="F15" s="9" t="s">
        <v>143</v>
      </c>
      <c r="G15" s="7" t="s">
        <v>140</v>
      </c>
      <c r="H15" s="6" t="s">
        <v>118</v>
      </c>
      <c r="I15" s="8" t="s">
        <v>119</v>
      </c>
      <c r="J15" s="9" t="s">
        <v>120</v>
      </c>
      <c r="K15" s="3" t="s">
        <v>11</v>
      </c>
      <c r="L15" s="14">
        <v>3453</v>
      </c>
      <c r="M15" s="14">
        <f>L15+191.08</f>
        <v>3644.08</v>
      </c>
      <c r="N15" s="3">
        <v>0</v>
      </c>
      <c r="O15" s="3">
        <v>0</v>
      </c>
      <c r="P15" s="14">
        <f>O15+191.08</f>
        <v>191.08</v>
      </c>
      <c r="Q15" s="3">
        <v>0</v>
      </c>
      <c r="R15" s="17">
        <f>115.1*40</f>
        <v>4604</v>
      </c>
      <c r="S15" s="15">
        <f t="shared" si="2"/>
        <v>2417.1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16">
        <v>42879</v>
      </c>
      <c r="AC15" s="7" t="s">
        <v>137</v>
      </c>
      <c r="AE15" s="3">
        <v>2017</v>
      </c>
      <c r="AF15" s="16">
        <v>42879</v>
      </c>
    </row>
    <row r="16" spans="1:32" x14ac:dyDescent="0.2">
      <c r="A16" s="3">
        <v>2017</v>
      </c>
      <c r="B16" s="3" t="s">
        <v>93</v>
      </c>
      <c r="C16" s="7" t="s">
        <v>2</v>
      </c>
      <c r="D16" s="10" t="s">
        <v>97</v>
      </c>
      <c r="E16" s="9" t="s">
        <v>142</v>
      </c>
      <c r="F16" s="9" t="s">
        <v>142</v>
      </c>
      <c r="G16" s="7" t="s">
        <v>140</v>
      </c>
      <c r="H16" s="6" t="s">
        <v>121</v>
      </c>
      <c r="I16" s="8" t="s">
        <v>122</v>
      </c>
      <c r="J16" s="9" t="s">
        <v>122</v>
      </c>
      <c r="K16" s="3" t="s">
        <v>11</v>
      </c>
      <c r="L16" s="14">
        <v>3107.4</v>
      </c>
      <c r="M16" s="14">
        <f>L16+227.32</f>
        <v>3334.7200000000003</v>
      </c>
      <c r="N16" s="3">
        <v>0</v>
      </c>
      <c r="O16" s="3">
        <v>0</v>
      </c>
      <c r="P16" s="14">
        <f>O16+227.32</f>
        <v>227.32</v>
      </c>
      <c r="Q16" s="3">
        <v>0</v>
      </c>
      <c r="R16" s="3">
        <f>103.58*40</f>
        <v>4143.2</v>
      </c>
      <c r="S16" s="15">
        <f>103.58*20+103.58</f>
        <v>2175.1799999999998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16">
        <v>42879</v>
      </c>
      <c r="AC16" s="7" t="s">
        <v>137</v>
      </c>
      <c r="AE16" s="3">
        <v>2017</v>
      </c>
      <c r="AF16" s="16">
        <v>42879</v>
      </c>
    </row>
    <row r="17" spans="1:32" x14ac:dyDescent="0.2">
      <c r="A17" s="3">
        <v>2017</v>
      </c>
      <c r="B17" s="3" t="s">
        <v>93</v>
      </c>
      <c r="C17" s="7" t="s">
        <v>2</v>
      </c>
      <c r="D17" s="10" t="s">
        <v>95</v>
      </c>
      <c r="E17" s="9" t="s">
        <v>144</v>
      </c>
      <c r="F17" s="9" t="s">
        <v>144</v>
      </c>
      <c r="G17" s="7" t="s">
        <v>140</v>
      </c>
      <c r="H17" s="6" t="s">
        <v>123</v>
      </c>
      <c r="I17" s="8" t="s">
        <v>122</v>
      </c>
      <c r="J17" s="9" t="s">
        <v>124</v>
      </c>
      <c r="K17" s="3" t="s">
        <v>11</v>
      </c>
      <c r="L17" s="14">
        <v>6300</v>
      </c>
      <c r="M17" s="14">
        <f>230.18</f>
        <v>230.18</v>
      </c>
      <c r="N17" s="3">
        <v>0</v>
      </c>
      <c r="O17" s="3">
        <v>0</v>
      </c>
      <c r="P17" s="14">
        <f>230.18</f>
        <v>230.18</v>
      </c>
      <c r="Q17" s="3">
        <v>0</v>
      </c>
      <c r="R17" s="3">
        <f>210*40</f>
        <v>8400</v>
      </c>
      <c r="S17" s="15">
        <f>210*20+210</f>
        <v>4410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16">
        <v>42879</v>
      </c>
      <c r="AC17" s="7" t="s">
        <v>137</v>
      </c>
      <c r="AE17" s="3">
        <v>2017</v>
      </c>
      <c r="AF17" s="16">
        <v>42879</v>
      </c>
    </row>
    <row r="18" spans="1:32" x14ac:dyDescent="0.2">
      <c r="A18" s="3">
        <v>2017</v>
      </c>
      <c r="B18" s="3" t="s">
        <v>93</v>
      </c>
      <c r="C18" s="7" t="s">
        <v>7</v>
      </c>
      <c r="D18" s="10" t="s">
        <v>94</v>
      </c>
      <c r="E18" s="9" t="s">
        <v>145</v>
      </c>
      <c r="F18" s="9" t="s">
        <v>145</v>
      </c>
      <c r="G18" s="9" t="s">
        <v>137</v>
      </c>
      <c r="H18" s="6" t="s">
        <v>125</v>
      </c>
      <c r="I18" s="8" t="s">
        <v>126</v>
      </c>
      <c r="J18" s="9" t="s">
        <v>127</v>
      </c>
      <c r="K18" s="3" t="s">
        <v>11</v>
      </c>
      <c r="L18" s="14">
        <v>14502.300000000001</v>
      </c>
      <c r="M18" s="3">
        <v>13439.24</v>
      </c>
      <c r="N18" s="3">
        <v>0</v>
      </c>
      <c r="O18" s="3">
        <v>0</v>
      </c>
      <c r="P18" s="3">
        <v>13439.24</v>
      </c>
      <c r="Q18" s="3">
        <v>0</v>
      </c>
      <c r="R18" s="3">
        <f>483.41*40</f>
        <v>19336.400000000001</v>
      </c>
      <c r="S18" s="15">
        <f>483.41*20</f>
        <v>9668.2000000000007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16">
        <v>42879</v>
      </c>
      <c r="AC18" s="7" t="s">
        <v>137</v>
      </c>
      <c r="AE18" s="3">
        <v>2017</v>
      </c>
      <c r="AF18" s="16">
        <v>42879</v>
      </c>
    </row>
    <row r="19" spans="1:32" x14ac:dyDescent="0.2">
      <c r="A19" s="3">
        <v>2017</v>
      </c>
      <c r="B19" s="3" t="s">
        <v>93</v>
      </c>
      <c r="C19" s="7" t="s">
        <v>2</v>
      </c>
      <c r="D19" s="10" t="s">
        <v>96</v>
      </c>
      <c r="E19" s="9" t="s">
        <v>146</v>
      </c>
      <c r="F19" s="9" t="s">
        <v>146</v>
      </c>
      <c r="G19" s="9" t="s">
        <v>137</v>
      </c>
      <c r="H19" s="6" t="s">
        <v>128</v>
      </c>
      <c r="I19" s="8" t="s">
        <v>129</v>
      </c>
      <c r="J19" s="9" t="s">
        <v>130</v>
      </c>
      <c r="K19" s="3" t="s">
        <v>10</v>
      </c>
      <c r="L19" s="14">
        <v>4488.8999999999996</v>
      </c>
      <c r="M19" s="14">
        <f>L19+70.18</f>
        <v>4559.08</v>
      </c>
      <c r="N19" s="3">
        <v>0</v>
      </c>
      <c r="O19" s="3">
        <v>0</v>
      </c>
      <c r="P19" s="14">
        <f>O19+70.18</f>
        <v>70.180000000000007</v>
      </c>
      <c r="Q19" s="3">
        <v>0</v>
      </c>
      <c r="R19" s="3">
        <f>149.63*40</f>
        <v>5985.2</v>
      </c>
      <c r="S19" s="15">
        <f>149.63*20</f>
        <v>2992.6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16">
        <v>42879</v>
      </c>
      <c r="AC19" s="7" t="s">
        <v>137</v>
      </c>
      <c r="AE19" s="3">
        <v>2017</v>
      </c>
      <c r="AF19" s="16">
        <v>42879</v>
      </c>
    </row>
    <row r="20" spans="1:32" x14ac:dyDescent="0.2">
      <c r="A20" s="3">
        <v>2017</v>
      </c>
      <c r="B20" s="3" t="s">
        <v>93</v>
      </c>
      <c r="C20" s="7" t="s">
        <v>2</v>
      </c>
      <c r="D20" s="10" t="s">
        <v>96</v>
      </c>
      <c r="E20" s="9" t="s">
        <v>147</v>
      </c>
      <c r="F20" s="9" t="s">
        <v>147</v>
      </c>
      <c r="G20" s="9" t="s">
        <v>137</v>
      </c>
      <c r="H20" s="6" t="s">
        <v>131</v>
      </c>
      <c r="I20" s="8" t="s">
        <v>132</v>
      </c>
      <c r="J20" s="9" t="s">
        <v>133</v>
      </c>
      <c r="K20" s="3" t="s">
        <v>10</v>
      </c>
      <c r="L20" s="14">
        <v>3453</v>
      </c>
      <c r="M20" s="14">
        <f>L20+191.08</f>
        <v>3644.08</v>
      </c>
      <c r="N20" s="3">
        <v>0</v>
      </c>
      <c r="O20" s="3">
        <v>0</v>
      </c>
      <c r="P20" s="14">
        <f>O20+191.08</f>
        <v>191.08</v>
      </c>
      <c r="Q20" s="3">
        <v>0</v>
      </c>
      <c r="R20" s="3">
        <f>115.1*40</f>
        <v>4604</v>
      </c>
      <c r="S20" s="15">
        <f>115.1*20+115.1</f>
        <v>2417.1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16">
        <v>42879</v>
      </c>
      <c r="AC20" s="7" t="s">
        <v>137</v>
      </c>
      <c r="AE20" s="3">
        <v>2017</v>
      </c>
      <c r="AF20" s="16">
        <v>42879</v>
      </c>
    </row>
    <row r="21" spans="1:32" x14ac:dyDescent="0.2">
      <c r="A21" s="3">
        <v>2017</v>
      </c>
      <c r="B21" s="3" t="s">
        <v>93</v>
      </c>
      <c r="C21" s="7" t="s">
        <v>1</v>
      </c>
      <c r="D21" s="10" t="s">
        <v>98</v>
      </c>
      <c r="E21" s="9" t="s">
        <v>148</v>
      </c>
      <c r="F21" s="9" t="s">
        <v>149</v>
      </c>
      <c r="G21" s="9" t="s">
        <v>137</v>
      </c>
      <c r="H21" s="6" t="s">
        <v>134</v>
      </c>
      <c r="I21" s="8" t="s">
        <v>135</v>
      </c>
      <c r="J21" s="9" t="s">
        <v>136</v>
      </c>
      <c r="K21" s="3" t="s">
        <v>11</v>
      </c>
      <c r="L21" s="14">
        <v>11049.3</v>
      </c>
      <c r="M21" s="14">
        <f>L21-1282.48</f>
        <v>9766.82</v>
      </c>
      <c r="N21" s="3">
        <v>0</v>
      </c>
      <c r="O21" s="3">
        <v>0</v>
      </c>
      <c r="P21" s="14">
        <f>O21-1282.48</f>
        <v>-1282.48</v>
      </c>
      <c r="Q21" s="3">
        <v>0</v>
      </c>
      <c r="R21" s="3">
        <f>368.31*40</f>
        <v>14732.4</v>
      </c>
      <c r="S21" s="15">
        <f>368.31*20</f>
        <v>7366.2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16">
        <v>42879</v>
      </c>
      <c r="AC21" s="7" t="s">
        <v>137</v>
      </c>
      <c r="AE21" s="3">
        <v>2017</v>
      </c>
      <c r="AF21" s="16">
        <v>42879</v>
      </c>
    </row>
    <row r="22" spans="1:32" x14ac:dyDescent="0.2">
      <c r="D22" s="10"/>
      <c r="H22" s="4"/>
      <c r="I22" s="4"/>
    </row>
  </sheetData>
  <mergeCells count="1">
    <mergeCell ref="A6:AF6"/>
  </mergeCells>
  <dataValidations count="12"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C8:C21">
      <formula1>hidden1</formula1>
    </dataValidation>
    <dataValidation type="list" allowBlank="1" showInputMessage="1" showErrorMessage="1" sqref="K8:K21">
      <formula1>hidden2</formula1>
    </dataValidation>
    <dataValidation type="list" allowBlank="1" showInputMessage="1" showErrorMessage="1" sqref="K8:K21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Lic Rocio Perry</cp:lastModifiedBy>
  <dcterms:created xsi:type="dcterms:W3CDTF">2017-03-21T20:37:35Z</dcterms:created>
  <dcterms:modified xsi:type="dcterms:W3CDTF">2017-05-26T00:45:07Z</dcterms:modified>
</cp:coreProperties>
</file>